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15" windowHeight="10320" activeTab="0"/>
  </bookViews>
  <sheets>
    <sheet name="Data Set 1  House of Reps" sheetId="1" r:id="rId1"/>
    <sheet name="Data Set 2 Postage Stamps Issue" sheetId="2" r:id="rId2"/>
  </sheets>
  <definedNames/>
  <calcPr fullCalcOnLoad="1"/>
</workbook>
</file>

<file path=xl/sharedStrings.xml><?xml version="1.0" encoding="utf-8"?>
<sst xmlns="http://schemas.openxmlformats.org/spreadsheetml/2006/main" count="52" uniqueCount="37">
  <si>
    <t>Years after 1986</t>
  </si>
  <si>
    <t>Cost of seat in H of Rep.</t>
  </si>
  <si>
    <t>1st diff.</t>
  </si>
  <si>
    <t>2nd diff</t>
  </si>
  <si>
    <t>3rd diff</t>
  </si>
  <si>
    <t>Quotients</t>
  </si>
  <si>
    <t>Years after 1848</t>
  </si>
  <si>
    <t>Number of US Stamps Issued</t>
  </si>
  <si>
    <t>Linear</t>
  </si>
  <si>
    <t>Quadratic</t>
  </si>
  <si>
    <t>Cubic</t>
  </si>
  <si>
    <t>Exponential growth</t>
  </si>
  <si>
    <t>exponential decay</t>
  </si>
  <si>
    <t>14.594x-288.82</t>
  </si>
  <si>
    <t>.1236x^2-2.6947x+85.762</t>
  </si>
  <si>
    <t>.0014x^3-.1631x^2+12.811x-63.288</t>
  </si>
  <si>
    <t>25.799e^.0364x</t>
  </si>
  <si>
    <t>no</t>
  </si>
  <si>
    <t>y=</t>
  </si>
  <si>
    <t>R^2</t>
  </si>
  <si>
    <t>299.11x+1661.9</t>
  </si>
  <si>
    <t>11..067x^2+123.27x+2030.6</t>
  </si>
  <si>
    <t>.2755x^3+4.7143x^2+157.36x+1998.5</t>
  </si>
  <si>
    <t>2000e^.077x</t>
  </si>
  <si>
    <t>7/1/1847</t>
  </si>
  <si>
    <t>Date</t>
  </si>
  <si>
    <t># of Issure</t>
  </si>
  <si>
    <t>2000th stamp</t>
  </si>
  <si>
    <t>3000th stamp</t>
  </si>
  <si>
    <t>Actual</t>
  </si>
  <si>
    <t>Calculated</t>
  </si>
  <si>
    <t>Cubic Values</t>
  </si>
  <si>
    <t>▲</t>
  </si>
  <si>
    <t>Actual dates</t>
  </si>
  <si>
    <t>Calculated dates</t>
  </si>
  <si>
    <t>■</t>
  </si>
  <si>
    <t>Additional Dates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</si>
</sst>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8"/>
      <name val="Arial"/>
      <family val="0"/>
    </font>
    <font>
      <sz val="17"/>
      <name val="Arial"/>
      <family val="0"/>
    </font>
    <font>
      <b/>
      <sz val="17"/>
      <name val="Arial"/>
      <family val="0"/>
    </font>
    <font>
      <sz val="16.75"/>
      <name val="Arial"/>
      <family val="0"/>
    </font>
    <font>
      <vertAlign val="superscript"/>
      <sz val="16.75"/>
      <name val="Arial"/>
      <family val="0"/>
    </font>
    <font>
      <vertAlign val="superscript"/>
      <sz val="17"/>
      <name val="Arial"/>
      <family val="0"/>
    </font>
    <font>
      <sz val="16.75"/>
      <color indexed="10"/>
      <name val="Arial"/>
      <family val="2"/>
    </font>
    <font>
      <vertAlign val="superscript"/>
      <sz val="16.75"/>
      <color indexed="10"/>
      <name val="Arial"/>
      <family val="2"/>
    </font>
    <font>
      <sz val="16.75"/>
      <color indexed="48"/>
      <name val="Arial"/>
      <family val="2"/>
    </font>
    <font>
      <vertAlign val="superscript"/>
      <sz val="16.75"/>
      <color indexed="48"/>
      <name val="Arial"/>
      <family val="2"/>
    </font>
    <font>
      <b/>
      <sz val="15.25"/>
      <name val="Arial"/>
      <family val="0"/>
    </font>
    <font>
      <b/>
      <sz val="13.75"/>
      <name val="Arial"/>
      <family val="0"/>
    </font>
    <font>
      <sz val="17"/>
      <color indexed="10"/>
      <name val="Arial"/>
      <family val="2"/>
    </font>
    <font>
      <vertAlign val="superscript"/>
      <sz val="17"/>
      <color indexed="10"/>
      <name val="Arial"/>
      <family val="2"/>
    </font>
    <font>
      <sz val="17"/>
      <color indexed="12"/>
      <name val="Arial"/>
      <family val="2"/>
    </font>
    <font>
      <vertAlign val="superscript"/>
      <sz val="17"/>
      <color indexed="12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14"/>
      <color indexed="10"/>
      <name val="Arial"/>
      <family val="0"/>
    </font>
    <font>
      <sz val="12"/>
      <color indexed="1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Cost of Winning a seat in House of Reps.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Set 1  House of Reps'!$B$1</c:f>
              <c:strCache>
                <c:ptCount val="1"/>
                <c:pt idx="0">
                  <c:v>Cost of seat in H of Rep.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spPr>
              <a:ln w="38100">
                <a:solidFill>
                  <a:srgbClr val="0000FF"/>
                </a:solidFill>
                <a:prstDash val="sysDot"/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solidFill>
                    <a:srgbClr val="0000FF"/>
                  </a:solidFill>
                </a:ln>
              </c:spPr>
            </c:trendlineLbl>
          </c:trendline>
          <c:trendline>
            <c:trendlineType val="exp"/>
            <c:dispEq val="1"/>
            <c:dispRSqr val="1"/>
            <c:trendlineLbl>
              <c:numFmt formatCode="General" sourceLinked="1"/>
            </c:trendlineLbl>
          </c:trendline>
          <c:trendline>
            <c:spPr>
              <a:ln w="38100">
                <a:solidFill>
                  <a:srgbClr val="FF0000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'Data Set 1  House of Reps'!$A$2:$A$11</c:f>
              <c:numCache/>
            </c:numRef>
          </c:xVal>
          <c:yVal>
            <c:numRef>
              <c:f>'Data Set 1  House of Reps'!$B$2:$B$11</c:f>
              <c:numCache/>
            </c:numRef>
          </c:yVal>
          <c:smooth val="0"/>
        </c:ser>
        <c:axId val="48778468"/>
        <c:axId val="36353029"/>
      </c:scatterChart>
      <c:valAx>
        <c:axId val="48778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Years after 1986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53029"/>
        <c:crosses val="autoZero"/>
        <c:crossBetween val="midCat"/>
        <c:dispUnits/>
      </c:valAx>
      <c:valAx>
        <c:axId val="36353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Cost (Thousands 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784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Scatter Plot for H or R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8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CCFF"/>
                </a:solidFill>
                <a:ln>
                  <a:solidFill>
                    <a:srgbClr val="00CCFF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CCFF"/>
                </a:solidFill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'Data Set 1  House of Reps'!$A$2:$A$12</c:f>
              <c:numCache/>
            </c:numRef>
          </c:xVal>
          <c:yVal>
            <c:numRef>
              <c:f>'Data Set 1  House of Reps'!$B$2:$B$12</c:f>
              <c:numCache/>
            </c:numRef>
          </c:yVal>
          <c:smooth val="0"/>
        </c:ser>
        <c:axId val="58741806"/>
        <c:axId val="58914207"/>
      </c:scatterChart>
      <c:valAx>
        <c:axId val="58741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Years after 1986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4207"/>
        <c:crosses val="autoZero"/>
        <c:crossBetween val="midCat"/>
        <c:dispUnits/>
      </c:valAx>
      <c:valAx>
        <c:axId val="58914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418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Number of US postage stamps issued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245"/>
          <c:w val="0.95725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Set 2 Postage Stamps Issue'!$C$1</c:f>
              <c:strCache>
                <c:ptCount val="1"/>
                <c:pt idx="0">
                  <c:v>Number of US Stamps Issued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14"/>
            <c:spPr>
              <a:ln w="3175">
                <a:noFill/>
              </a:ln>
            </c:spPr>
            <c:marker>
              <c:symbol val="triangle"/>
              <c:size val="8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auto"/>
            </c:marker>
          </c:dPt>
          <c:dPt>
            <c:idx val="17"/>
            <c:spPr>
              <a:ln w="3175">
                <a:noFill/>
              </a:ln>
            </c:spPr>
            <c:marker>
              <c:symbol val="triangle"/>
              <c:size val="8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spPr>
              <a:ln w="25400">
                <a:solidFill>
                  <a:srgbClr val="3366FF"/>
                </a:solidFill>
                <a:prstDash val="dashDot"/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solidFill>
                    <a:srgbClr val="FF0000"/>
                  </a:solidFill>
                </a:ln>
              </c:spPr>
            </c:trendlineLbl>
          </c:trendline>
          <c:xVal>
            <c:numRef>
              <c:f>'Data Set 2 Postage Stamps Issue'!$B$2:$B$20</c:f>
              <c:numCache/>
            </c:numRef>
          </c:xVal>
          <c:yVal>
            <c:numRef>
              <c:f>'Data Set 2 Postage Stamps Issue'!$C$2:$C$20</c:f>
              <c:numCache/>
            </c:numRef>
          </c:yVal>
          <c:smooth val="0"/>
        </c:ser>
        <c:axId val="60465816"/>
        <c:axId val="7321433"/>
      </c:scatterChart>
      <c:valAx>
        <c:axId val="6046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Years after 1848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21433"/>
        <c:crosses val="autoZero"/>
        <c:crossBetween val="midCat"/>
        <c:dispUnits/>
      </c:valAx>
      <c:valAx>
        <c:axId val="7321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Number of Stamps issued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658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 Plot for Stamps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14"/>
            <c:spPr>
              <a:ln w="3175">
                <a:noFill/>
              </a:ln>
            </c:spPr>
            <c:marker>
              <c:symbol val="triangle"/>
              <c:size val="8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auto"/>
            </c:marker>
          </c:dPt>
          <c:dPt>
            <c:idx val="17"/>
            <c:spPr>
              <a:ln w="3175">
                <a:noFill/>
              </a:ln>
            </c:spPr>
            <c:marker>
              <c:symbol val="triangle"/>
              <c:size val="8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'Data Set 2 Postage Stamps Issue'!$B$2:$B$20</c:f>
              <c:numCache/>
            </c:numRef>
          </c:xVal>
          <c:yVal>
            <c:numRef>
              <c:f>'Data Set 2 Postage Stamps Issue'!$C$2:$C$20</c:f>
              <c:numCache/>
            </c:numRef>
          </c:yVal>
          <c:smooth val="0"/>
        </c:ser>
        <c:axId val="65892898"/>
        <c:axId val="56165171"/>
      </c:scatterChart>
      <c:valAx>
        <c:axId val="65892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 after 1848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65171"/>
        <c:crosses val="autoZero"/>
        <c:crossBetween val="midCat"/>
        <c:dispUnits/>
      </c:valAx>
      <c:valAx>
        <c:axId val="56165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Stamps Issued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928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133350</xdr:rowOff>
    </xdr:from>
    <xdr:to>
      <xdr:col>9</xdr:col>
      <xdr:colOff>476250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19050" y="4876800"/>
        <a:ext cx="92487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142875</xdr:rowOff>
    </xdr:from>
    <xdr:to>
      <xdr:col>7</xdr:col>
      <xdr:colOff>333375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38100" y="2133600"/>
        <a:ext cx="57721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38100</xdr:rowOff>
    </xdr:from>
    <xdr:to>
      <xdr:col>10</xdr:col>
      <xdr:colOff>561975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28575" y="6600825"/>
        <a:ext cx="100869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9525</xdr:rowOff>
    </xdr:from>
    <xdr:to>
      <xdr:col>10</xdr:col>
      <xdr:colOff>571500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76200" y="3657600"/>
        <a:ext cx="10048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A1">
      <selection activeCell="H9" sqref="H9"/>
    </sheetView>
  </sheetViews>
  <sheetFormatPr defaultColWidth="9.140625" defaultRowHeight="12.75"/>
  <cols>
    <col min="1" max="1" width="14.7109375" style="0" bestFit="1" customWidth="1"/>
    <col min="2" max="2" width="21.7109375" style="0" bestFit="1" customWidth="1"/>
    <col min="8" max="8" width="16.8515625" style="0" bestFit="1" customWidth="1"/>
    <col min="9" max="9" width="32.8515625" style="0" bestFit="1" customWidth="1"/>
  </cols>
  <sheetData>
    <row r="1" spans="1:12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I1" s="2" t="s">
        <v>18</v>
      </c>
      <c r="J1" s="2" t="s">
        <v>19</v>
      </c>
      <c r="K1" s="2">
        <v>2000</v>
      </c>
      <c r="L1" s="2">
        <v>2008</v>
      </c>
    </row>
    <row r="2" spans="1:10" ht="12.75">
      <c r="A2">
        <v>0</v>
      </c>
      <c r="B2">
        <v>2000</v>
      </c>
      <c r="H2" t="s">
        <v>8</v>
      </c>
      <c r="I2" t="s">
        <v>20</v>
      </c>
      <c r="J2">
        <v>0.9687</v>
      </c>
    </row>
    <row r="3" spans="1:10" ht="12.75">
      <c r="A3">
        <v>1</v>
      </c>
      <c r="B3">
        <v>2160</v>
      </c>
      <c r="C3">
        <f>(B3-B2)/(A3-A2)</f>
        <v>160</v>
      </c>
      <c r="F3">
        <f aca="true" t="shared" si="0" ref="F3:F8">B3/B2</f>
        <v>1.08</v>
      </c>
      <c r="H3" s="3" t="s">
        <v>9</v>
      </c>
      <c r="I3" s="3" t="s">
        <v>21</v>
      </c>
      <c r="J3" s="3">
        <v>0.9997</v>
      </c>
    </row>
    <row r="4" spans="1:12" ht="13.5" thickBot="1">
      <c r="A4">
        <v>2</v>
      </c>
      <c r="B4">
        <v>2332.8</v>
      </c>
      <c r="C4">
        <f aca="true" t="shared" si="1" ref="C4:C9">(B4-B3)/(A4-A3)</f>
        <v>172.80000000000018</v>
      </c>
      <c r="D4">
        <f aca="true" t="shared" si="2" ref="D4:D10">(C4-C3)/(A4-A3)</f>
        <v>12.800000000000182</v>
      </c>
      <c r="F4">
        <f t="shared" si="0"/>
        <v>1.08</v>
      </c>
      <c r="H4" s="5" t="s">
        <v>10</v>
      </c>
      <c r="I4" s="5" t="s">
        <v>22</v>
      </c>
      <c r="J4" s="5">
        <v>1</v>
      </c>
      <c r="K4">
        <f>0.2755*(14)^3+4.7143*(14)^2+157.36*(14)+1998.5</f>
        <v>5881.5148</v>
      </c>
      <c r="L4">
        <f>0.2755*(22)^3+4.7143*(22)^2+157.36*(22)+1998.5</f>
        <v>10675.6652</v>
      </c>
    </row>
    <row r="5" spans="1:12" ht="13.5" thickBot="1">
      <c r="A5">
        <v>3</v>
      </c>
      <c r="B5">
        <v>2519.4</v>
      </c>
      <c r="C5">
        <f t="shared" si="1"/>
        <v>186.5999999999999</v>
      </c>
      <c r="D5">
        <f t="shared" si="2"/>
        <v>13.799999999999727</v>
      </c>
      <c r="E5">
        <f aca="true" t="shared" si="3" ref="E5:E10">(D5-D4)/(A5-A4)</f>
        <v>0.9999999999995453</v>
      </c>
      <c r="F5">
        <f t="shared" si="0"/>
        <v>1.0799897119341564</v>
      </c>
      <c r="H5" s="12" t="s">
        <v>11</v>
      </c>
      <c r="I5" s="13" t="s">
        <v>23</v>
      </c>
      <c r="J5" s="14">
        <v>1</v>
      </c>
      <c r="K5">
        <f>2000*2.718281828^(0.077*14)</f>
        <v>5877.592153726447</v>
      </c>
      <c r="L5">
        <f>2000*2.718281828^(0.077*22)</f>
        <v>10882.404080212895</v>
      </c>
    </row>
    <row r="6" spans="1:9" ht="12.75">
      <c r="A6">
        <v>4</v>
      </c>
      <c r="B6">
        <v>2720.97</v>
      </c>
      <c r="C6">
        <f t="shared" si="1"/>
        <v>201.5699999999997</v>
      </c>
      <c r="D6">
        <f t="shared" si="2"/>
        <v>14.9699999999998</v>
      </c>
      <c r="E6">
        <f t="shared" si="3"/>
        <v>1.1700000000000728</v>
      </c>
      <c r="F6">
        <f t="shared" si="0"/>
        <v>1.080007144558228</v>
      </c>
      <c r="H6" t="s">
        <v>12</v>
      </c>
      <c r="I6" t="s">
        <v>17</v>
      </c>
    </row>
    <row r="7" spans="1:6" ht="12.75">
      <c r="A7">
        <v>5</v>
      </c>
      <c r="B7">
        <v>2938.67</v>
      </c>
      <c r="C7">
        <f t="shared" si="1"/>
        <v>217.70000000000027</v>
      </c>
      <c r="D7">
        <f t="shared" si="2"/>
        <v>16.130000000000564</v>
      </c>
      <c r="E7">
        <f t="shared" si="3"/>
        <v>1.160000000000764</v>
      </c>
      <c r="F7">
        <f t="shared" si="0"/>
        <v>1.0800082323583136</v>
      </c>
    </row>
    <row r="8" spans="1:6" ht="12.75">
      <c r="A8">
        <v>6</v>
      </c>
      <c r="B8">
        <v>3173.75</v>
      </c>
      <c r="C8">
        <f t="shared" si="1"/>
        <v>235.07999999999993</v>
      </c>
      <c r="D8">
        <f t="shared" si="2"/>
        <v>17.379999999999654</v>
      </c>
      <c r="E8">
        <f t="shared" si="3"/>
        <v>1.2499999999990905</v>
      </c>
      <c r="F8">
        <f t="shared" si="0"/>
        <v>1.0799953720560662</v>
      </c>
    </row>
    <row r="9" spans="1:9" ht="15">
      <c r="A9">
        <v>10</v>
      </c>
      <c r="B9">
        <v>4317.85</v>
      </c>
      <c r="C9">
        <f t="shared" si="1"/>
        <v>286.0250000000001</v>
      </c>
      <c r="D9">
        <f t="shared" si="2"/>
        <v>12.736250000000041</v>
      </c>
      <c r="E9">
        <f t="shared" si="3"/>
        <v>-1.1609374999999034</v>
      </c>
      <c r="F9">
        <f>(B9/B8)^(1/4)</f>
        <v>1.0799998851428678</v>
      </c>
      <c r="H9" s="19" t="s">
        <v>35</v>
      </c>
      <c r="I9" t="s">
        <v>36</v>
      </c>
    </row>
    <row r="10" spans="1:6" ht="12.75">
      <c r="A10" s="4">
        <v>12</v>
      </c>
      <c r="B10" s="4">
        <v>5877.592</v>
      </c>
      <c r="C10" s="4">
        <f>(B10-B9)/(A10-A9)</f>
        <v>779.8709999999996</v>
      </c>
      <c r="D10" s="4">
        <f t="shared" si="2"/>
        <v>246.92299999999977</v>
      </c>
      <c r="E10" s="4">
        <f t="shared" si="3"/>
        <v>117.09337499999987</v>
      </c>
      <c r="F10" s="4">
        <f>(B10/B9)^(1/2)</f>
        <v>1.1667181186086781</v>
      </c>
    </row>
    <row r="11" spans="1:6" ht="12.75">
      <c r="A11">
        <v>16</v>
      </c>
      <c r="B11">
        <v>6851.88</v>
      </c>
      <c r="C11">
        <f>(B11-B9)/(A11-A9)</f>
        <v>422.3383333333333</v>
      </c>
      <c r="D11">
        <f>(C11-C9)/(A11-A9)</f>
        <v>22.71888888888887</v>
      </c>
      <c r="E11">
        <f>(D11-D9)/(A11-A9)</f>
        <v>1.6637731481481381</v>
      </c>
      <c r="F11">
        <f>(B11/B9)^(1/6)</f>
        <v>1.0799998608910482</v>
      </c>
    </row>
    <row r="12" spans="1:6" ht="12.75">
      <c r="A12" s="4">
        <v>22</v>
      </c>
      <c r="B12" s="4">
        <v>10882.4</v>
      </c>
      <c r="C12" s="4">
        <f>(B12-B11)/(A12-A11)</f>
        <v>671.7533333333332</v>
      </c>
      <c r="D12" s="4">
        <f>(C12-C11)/(A12-A11)</f>
        <v>41.56916666666665</v>
      </c>
      <c r="E12" s="4">
        <f>(D12-D11)/(A12-A11)</f>
        <v>3.141712962962964</v>
      </c>
      <c r="F12" s="4">
        <f>(B12/B11)^(1/6)</f>
        <v>1.080154359472293</v>
      </c>
    </row>
  </sheetData>
  <printOptions gridLines="1"/>
  <pageMargins left="0.75" right="0.75" top="0.83" bottom="0.56" header="0.5" footer="0.5"/>
  <pageSetup fitToHeight="1" fitToWidth="1" horizontalDpi="600" verticalDpi="600" orientation="landscape" scale="61" r:id="rId2"/>
  <headerFooter alignWithMargins="0">
    <oddHeader>&amp;L&amp;"Arial,Bold"&amp;16&amp;A&amp;R&amp;D
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1">
      <selection activeCell="I18" sqref="I18"/>
    </sheetView>
  </sheetViews>
  <sheetFormatPr defaultColWidth="9.140625" defaultRowHeight="12.75"/>
  <cols>
    <col min="2" max="2" width="14.7109375" style="0" bestFit="1" customWidth="1"/>
    <col min="3" max="3" width="26.140625" style="0" bestFit="1" customWidth="1"/>
    <col min="9" max="9" width="16.8515625" style="0" bestFit="1" customWidth="1"/>
    <col min="10" max="10" width="30.7109375" style="0" bestFit="1" customWidth="1"/>
    <col min="12" max="12" width="10.140625" style="0" bestFit="1" customWidth="1"/>
    <col min="13" max="13" width="11.00390625" style="0" customWidth="1"/>
    <col min="15" max="15" width="10.140625" style="0" bestFit="1" customWidth="1"/>
  </cols>
  <sheetData>
    <row r="1" spans="2:13" s="2" customFormat="1" ht="25.5">
      <c r="B1" s="2" t="s">
        <v>6</v>
      </c>
      <c r="C1" s="2" t="s">
        <v>7</v>
      </c>
      <c r="D1" s="2" t="s">
        <v>2</v>
      </c>
      <c r="E1" s="2" t="s">
        <v>3</v>
      </c>
      <c r="F1" s="2" t="s">
        <v>4</v>
      </c>
      <c r="G1" s="2" t="s">
        <v>5</v>
      </c>
      <c r="J1" s="2" t="s">
        <v>18</v>
      </c>
      <c r="K1" s="2" t="s">
        <v>19</v>
      </c>
      <c r="L1" s="2" t="s">
        <v>27</v>
      </c>
      <c r="M1" s="2" t="s">
        <v>28</v>
      </c>
    </row>
    <row r="2" spans="1:13" ht="13.5" thickBot="1">
      <c r="A2">
        <v>1848</v>
      </c>
      <c r="B2">
        <v>0</v>
      </c>
      <c r="C2">
        <v>2</v>
      </c>
      <c r="I2" t="s">
        <v>8</v>
      </c>
      <c r="J2" t="s">
        <v>13</v>
      </c>
      <c r="K2">
        <v>0.8804</v>
      </c>
      <c r="L2" t="s">
        <v>30</v>
      </c>
      <c r="M2" t="s">
        <v>30</v>
      </c>
    </row>
    <row r="3" spans="1:14" ht="13.5" thickBot="1">
      <c r="A3">
        <v>1858</v>
      </c>
      <c r="B3">
        <v>10</v>
      </c>
      <c r="C3">
        <v>30</v>
      </c>
      <c r="D3">
        <f aca="true" t="shared" si="0" ref="D3:D9">(C3-C2)/(B3-B2)</f>
        <v>2.8</v>
      </c>
      <c r="G3">
        <f>(C3/C2)^(1/10)</f>
        <v>1.3110194230397498</v>
      </c>
      <c r="I3" s="7" t="s">
        <v>9</v>
      </c>
      <c r="J3" s="8" t="s">
        <v>14</v>
      </c>
      <c r="K3" s="9">
        <v>0.9733</v>
      </c>
      <c r="L3" s="3">
        <v>1983</v>
      </c>
      <c r="M3" s="3">
        <v>2012</v>
      </c>
      <c r="N3" s="3"/>
    </row>
    <row r="4" spans="1:14" ht="12.75">
      <c r="A4">
        <v>1868</v>
      </c>
      <c r="B4">
        <v>20</v>
      </c>
      <c r="C4">
        <v>88</v>
      </c>
      <c r="D4">
        <f t="shared" si="0"/>
        <v>5.8</v>
      </c>
      <c r="E4">
        <f aca="true" t="shared" si="1" ref="E4:E9">(D4-D3)/(B4-B3)</f>
        <v>0.3</v>
      </c>
      <c r="G4">
        <f aca="true" t="shared" si="2" ref="G4:G15">(C4/C3)^(1/10)</f>
        <v>1.1136177427777871</v>
      </c>
      <c r="I4" s="10" t="s">
        <v>10</v>
      </c>
      <c r="J4" s="10" t="s">
        <v>15</v>
      </c>
      <c r="K4" s="10">
        <v>0.989</v>
      </c>
      <c r="L4" s="11" t="s">
        <v>29</v>
      </c>
      <c r="M4" s="11" t="s">
        <v>29</v>
      </c>
      <c r="N4" s="6"/>
    </row>
    <row r="5" spans="1:14" ht="12.75">
      <c r="A5">
        <v>1878</v>
      </c>
      <c r="B5">
        <v>30</v>
      </c>
      <c r="C5">
        <v>181</v>
      </c>
      <c r="D5">
        <f t="shared" si="0"/>
        <v>9.3</v>
      </c>
      <c r="E5">
        <f t="shared" si="1"/>
        <v>0.3500000000000001</v>
      </c>
      <c r="F5">
        <f>(E5-E4)/(B5-B4)</f>
        <v>0.00500000000000001</v>
      </c>
      <c r="G5">
        <f t="shared" si="2"/>
        <v>1.074780034614186</v>
      </c>
      <c r="I5" s="4" t="s">
        <v>11</v>
      </c>
      <c r="J5" s="4" t="s">
        <v>16</v>
      </c>
      <c r="K5" s="4">
        <v>0.7836</v>
      </c>
      <c r="L5" s="17">
        <v>1982</v>
      </c>
      <c r="M5" s="17">
        <v>1995</v>
      </c>
      <c r="N5" s="4"/>
    </row>
    <row r="6" spans="1:10" ht="12.75">
      <c r="A6">
        <v>1888</v>
      </c>
      <c r="B6">
        <v>40</v>
      </c>
      <c r="C6">
        <v>218</v>
      </c>
      <c r="D6">
        <f t="shared" si="0"/>
        <v>3.7</v>
      </c>
      <c r="E6">
        <f t="shared" si="1"/>
        <v>-0.56</v>
      </c>
      <c r="F6">
        <f>(E6-E5)/(B6-B5)</f>
        <v>-0.09100000000000001</v>
      </c>
      <c r="G6">
        <f t="shared" si="2"/>
        <v>1.0187738569383393</v>
      </c>
      <c r="I6" t="s">
        <v>12</v>
      </c>
      <c r="J6" t="s">
        <v>17</v>
      </c>
    </row>
    <row r="7" spans="1:7" ht="12.75">
      <c r="A7">
        <v>1898</v>
      </c>
      <c r="B7">
        <v>50</v>
      </c>
      <c r="C7">
        <v>293</v>
      </c>
      <c r="D7">
        <f t="shared" si="0"/>
        <v>7.5</v>
      </c>
      <c r="E7">
        <f t="shared" si="1"/>
        <v>0.38</v>
      </c>
      <c r="F7">
        <f>(E7-E6)/(B7-B6)</f>
        <v>0.094</v>
      </c>
      <c r="G7">
        <f t="shared" si="2"/>
        <v>1.030009220993966</v>
      </c>
    </row>
    <row r="8" spans="1:12" ht="12.75">
      <c r="A8">
        <v>1908</v>
      </c>
      <c r="B8">
        <v>60</v>
      </c>
      <c r="C8">
        <v>529</v>
      </c>
      <c r="D8">
        <f t="shared" si="0"/>
        <v>23.6</v>
      </c>
      <c r="E8">
        <f t="shared" si="1"/>
        <v>1.61</v>
      </c>
      <c r="F8">
        <f>(E8-E7)/(B8-B7)</f>
        <v>0.123</v>
      </c>
      <c r="G8">
        <f t="shared" si="2"/>
        <v>1.0608617847374204</v>
      </c>
      <c r="J8" s="15" t="s">
        <v>31</v>
      </c>
      <c r="K8">
        <v>1984</v>
      </c>
      <c r="L8" s="6">
        <f>0.0014*136^3-0.1631*136^2+12.811*136-63.288</f>
        <v>2183.9487999999997</v>
      </c>
    </row>
    <row r="9" spans="1:12" ht="12.75">
      <c r="A9">
        <v>1918</v>
      </c>
      <c r="B9">
        <v>70</v>
      </c>
      <c r="C9">
        <v>529</v>
      </c>
      <c r="D9">
        <f t="shared" si="0"/>
        <v>0</v>
      </c>
      <c r="E9">
        <f t="shared" si="1"/>
        <v>-2.3600000000000003</v>
      </c>
      <c r="F9">
        <f>(E9-E8)/(B9-B8)</f>
        <v>-0.3970000000000001</v>
      </c>
      <c r="G9">
        <f t="shared" si="2"/>
        <v>1</v>
      </c>
      <c r="K9">
        <v>1983</v>
      </c>
      <c r="L9" s="6">
        <f>0.0014*135^3-0.1631*135^2+12.811*135-63.288</f>
        <v>2138.2245</v>
      </c>
    </row>
    <row r="10" spans="1:12" ht="12.75">
      <c r="A10">
        <v>1928</v>
      </c>
      <c r="B10">
        <v>80</v>
      </c>
      <c r="C10">
        <v>647</v>
      </c>
      <c r="D10">
        <f aca="true" t="shared" si="3" ref="D10:D15">(C10-C9)/(B10-B9)</f>
        <v>11.8</v>
      </c>
      <c r="E10">
        <f aca="true" t="shared" si="4" ref="E10:E15">(D10-D9)/(B10-B9)</f>
        <v>1.1800000000000002</v>
      </c>
      <c r="F10">
        <f aca="true" t="shared" si="5" ref="F10:F15">(E10-E9)/(B10-B9)</f>
        <v>0.35400000000000004</v>
      </c>
      <c r="G10">
        <f t="shared" si="2"/>
        <v>1.0203398787611269</v>
      </c>
      <c r="K10">
        <v>1982</v>
      </c>
      <c r="L10" s="6">
        <f>0.0014*134^3-0.1631*134^2+12.811*134-63.288</f>
        <v>2093.308</v>
      </c>
    </row>
    <row r="11" spans="1:12" ht="12.75">
      <c r="A11">
        <v>1938</v>
      </c>
      <c r="B11">
        <v>90</v>
      </c>
      <c r="C11">
        <v>838</v>
      </c>
      <c r="D11">
        <f t="shared" si="3"/>
        <v>19.1</v>
      </c>
      <c r="E11">
        <f t="shared" si="4"/>
        <v>0.7300000000000001</v>
      </c>
      <c r="F11">
        <f t="shared" si="5"/>
        <v>-0.045000000000000005</v>
      </c>
      <c r="G11">
        <f t="shared" si="2"/>
        <v>1.0262046395349753</v>
      </c>
      <c r="K11">
        <v>1981</v>
      </c>
      <c r="L11" s="6">
        <f>0.0014*133^3-0.1631*133^2+12.811*133-63.288</f>
        <v>2049.1909</v>
      </c>
    </row>
    <row r="12" spans="1:12" ht="12.75">
      <c r="A12">
        <v>1948</v>
      </c>
      <c r="B12">
        <v>100</v>
      </c>
      <c r="C12">
        <v>980</v>
      </c>
      <c r="D12">
        <f t="shared" si="3"/>
        <v>14.2</v>
      </c>
      <c r="E12">
        <f t="shared" si="4"/>
        <v>-0.4900000000000002</v>
      </c>
      <c r="F12">
        <f t="shared" si="5"/>
        <v>-0.12200000000000003</v>
      </c>
      <c r="G12">
        <f t="shared" si="2"/>
        <v>1.0157766040928626</v>
      </c>
      <c r="K12">
        <v>1980</v>
      </c>
      <c r="L12" s="6">
        <f>0.0014*132^3-0.1631*132^2+12.811*132-63.288</f>
        <v>2005.8647999999998</v>
      </c>
    </row>
    <row r="13" spans="1:12" ht="12.75">
      <c r="A13">
        <v>1958</v>
      </c>
      <c r="B13">
        <v>110</v>
      </c>
      <c r="C13">
        <v>1123</v>
      </c>
      <c r="D13">
        <f t="shared" si="3"/>
        <v>14.3</v>
      </c>
      <c r="E13">
        <f t="shared" si="4"/>
        <v>0.010000000000000142</v>
      </c>
      <c r="F13">
        <f t="shared" si="5"/>
        <v>0.05000000000000003</v>
      </c>
      <c r="G13">
        <f t="shared" si="2"/>
        <v>1.0137138217935409</v>
      </c>
      <c r="K13">
        <v>1979</v>
      </c>
      <c r="L13" s="6">
        <f>0.0014*131^3-0.1631*131^2+12.811*131-63.288</f>
        <v>1963.3213</v>
      </c>
    </row>
    <row r="14" spans="1:10" ht="12.75">
      <c r="A14">
        <v>1968</v>
      </c>
      <c r="B14">
        <v>120</v>
      </c>
      <c r="C14">
        <v>1364</v>
      </c>
      <c r="D14">
        <f t="shared" si="3"/>
        <v>24.1</v>
      </c>
      <c r="E14">
        <f t="shared" si="4"/>
        <v>0.9800000000000001</v>
      </c>
      <c r="F14">
        <f t="shared" si="5"/>
        <v>0.097</v>
      </c>
      <c r="G14">
        <f t="shared" si="2"/>
        <v>1.0196320106881507</v>
      </c>
      <c r="I14" s="16" t="s">
        <v>32</v>
      </c>
      <c r="J14" t="s">
        <v>33</v>
      </c>
    </row>
    <row r="15" spans="1:10" ht="18">
      <c r="A15">
        <v>1978</v>
      </c>
      <c r="B15">
        <v>130</v>
      </c>
      <c r="C15">
        <v>1769</v>
      </c>
      <c r="D15">
        <f t="shared" si="3"/>
        <v>40.5</v>
      </c>
      <c r="E15">
        <f t="shared" si="4"/>
        <v>1.64</v>
      </c>
      <c r="F15">
        <f t="shared" si="5"/>
        <v>0.06599999999999998</v>
      </c>
      <c r="G15">
        <f t="shared" si="2"/>
        <v>1.0263402152307266</v>
      </c>
      <c r="I15" s="18" t="s">
        <v>35</v>
      </c>
      <c r="J15" t="s">
        <v>34</v>
      </c>
    </row>
    <row r="16" spans="1:13" ht="12.75">
      <c r="A16" s="5">
        <v>1982</v>
      </c>
      <c r="B16" s="5">
        <v>134</v>
      </c>
      <c r="C16" s="5">
        <v>2000</v>
      </c>
      <c r="L16" s="2" t="s">
        <v>25</v>
      </c>
      <c r="M16" s="2" t="s">
        <v>26</v>
      </c>
    </row>
    <row r="17" spans="1:13" ht="12.75">
      <c r="A17" s="3">
        <v>1983</v>
      </c>
      <c r="B17" s="3">
        <v>135</v>
      </c>
      <c r="C17" s="3">
        <v>2000</v>
      </c>
      <c r="D17" s="3">
        <f>(C17-C15)/(B17-B15)</f>
        <v>46.2</v>
      </c>
      <c r="E17" s="3">
        <f>(D17-D15)/(B17-B15)</f>
        <v>1.1400000000000006</v>
      </c>
      <c r="F17" s="3">
        <f>(E17-E15)/(B17-B15)</f>
        <v>-0.09999999999999987</v>
      </c>
      <c r="G17" s="3">
        <f>(C17/C15)^(1/5)</f>
        <v>1.024850299931066</v>
      </c>
      <c r="L17" t="s">
        <v>24</v>
      </c>
      <c r="M17">
        <v>1</v>
      </c>
    </row>
    <row r="18" spans="1:13" ht="12.75">
      <c r="A18">
        <v>1988</v>
      </c>
      <c r="B18">
        <v>140</v>
      </c>
      <c r="C18">
        <v>2400</v>
      </c>
      <c r="D18">
        <f>(C18-C15)/(B18-B15)</f>
        <v>63.1</v>
      </c>
      <c r="E18">
        <f>(D18-D15)/(B18-B15)</f>
        <v>2.2600000000000002</v>
      </c>
      <c r="F18">
        <f>(E18-E15)/(B18-B15)</f>
        <v>0.062000000000000034</v>
      </c>
      <c r="G18">
        <f>(C18/C15)^(1/10)</f>
        <v>1.0309754905168</v>
      </c>
      <c r="L18">
        <v>1867</v>
      </c>
      <c r="M18">
        <v>100</v>
      </c>
    </row>
    <row r="19" spans="1:13" ht="12.75">
      <c r="A19" s="5">
        <v>1995</v>
      </c>
      <c r="B19" s="5">
        <v>147</v>
      </c>
      <c r="C19" s="5">
        <v>3000</v>
      </c>
      <c r="L19">
        <v>1880</v>
      </c>
      <c r="M19">
        <v>200</v>
      </c>
    </row>
    <row r="20" spans="1:13" ht="12.75">
      <c r="A20" s="3">
        <v>2012</v>
      </c>
      <c r="B20" s="3">
        <v>164</v>
      </c>
      <c r="C20" s="3">
        <v>3000</v>
      </c>
      <c r="D20" s="3">
        <f>(C20-C18)/(B20-B18)</f>
        <v>25</v>
      </c>
      <c r="E20" s="3">
        <f>(D20-D18)/(B20-B18)</f>
        <v>-1.5875000000000001</v>
      </c>
      <c r="F20" s="3">
        <f>(E20-E18)/(B20-B18)</f>
        <v>-0.1603125</v>
      </c>
      <c r="G20" s="3">
        <f>(C20/C18)^(1/19)</f>
        <v>1.0118136336535752</v>
      </c>
      <c r="L20">
        <v>1902</v>
      </c>
      <c r="M20">
        <v>300</v>
      </c>
    </row>
    <row r="21" spans="12:13" ht="12.75">
      <c r="L21">
        <v>1913</v>
      </c>
      <c r="M21">
        <v>400</v>
      </c>
    </row>
    <row r="22" spans="12:13" ht="12.75">
      <c r="L22">
        <v>1917</v>
      </c>
      <c r="M22">
        <v>500</v>
      </c>
    </row>
    <row r="23" spans="12:13" ht="12.75">
      <c r="L23">
        <v>1923</v>
      </c>
      <c r="M23">
        <v>600</v>
      </c>
    </row>
    <row r="24" spans="12:13" ht="12.75">
      <c r="L24">
        <v>1931</v>
      </c>
      <c r="M24">
        <v>700</v>
      </c>
    </row>
    <row r="25" spans="12:13" ht="12.75">
      <c r="L25" s="1">
        <v>13831</v>
      </c>
      <c r="M25">
        <v>800</v>
      </c>
    </row>
    <row r="26" spans="12:13" ht="12.75">
      <c r="L26" s="1">
        <v>14900</v>
      </c>
      <c r="M26">
        <v>900</v>
      </c>
    </row>
    <row r="27" spans="12:13" ht="12.75">
      <c r="L27" s="1">
        <v>18833</v>
      </c>
      <c r="M27">
        <v>1000</v>
      </c>
    </row>
    <row r="28" spans="12:13" ht="12.75">
      <c r="L28" s="1">
        <v>21259</v>
      </c>
      <c r="M28">
        <v>1100</v>
      </c>
    </row>
    <row r="29" spans="12:13" ht="12.75">
      <c r="L29" s="1">
        <v>22855</v>
      </c>
      <c r="M29">
        <v>1200</v>
      </c>
    </row>
    <row r="30" spans="12:13" ht="12.75">
      <c r="L30">
        <v>1966</v>
      </c>
      <c r="M30">
        <v>1300</v>
      </c>
    </row>
    <row r="31" spans="12:13" ht="12.75">
      <c r="L31">
        <v>1970</v>
      </c>
      <c r="M31">
        <v>1400</v>
      </c>
    </row>
    <row r="32" spans="12:13" ht="12.75">
      <c r="L32" s="1">
        <v>26855</v>
      </c>
      <c r="M32">
        <v>1500</v>
      </c>
    </row>
    <row r="33" spans="12:13" ht="12.75">
      <c r="L33">
        <v>1975</v>
      </c>
      <c r="M33">
        <v>1600</v>
      </c>
    </row>
    <row r="34" spans="12:13" ht="12.75">
      <c r="L34" s="1">
        <v>28021</v>
      </c>
      <c r="M34">
        <v>1700</v>
      </c>
    </row>
    <row r="35" spans="12:13" ht="12.75">
      <c r="L35" s="1">
        <v>29146</v>
      </c>
      <c r="M35">
        <v>1800</v>
      </c>
    </row>
    <row r="36" spans="12:13" ht="12.75">
      <c r="L36">
        <v>1981</v>
      </c>
      <c r="M36">
        <v>1900</v>
      </c>
    </row>
    <row r="37" spans="12:13" ht="12.75">
      <c r="L37">
        <v>1982</v>
      </c>
      <c r="M37">
        <v>2000</v>
      </c>
    </row>
    <row r="38" spans="12:13" ht="12.75">
      <c r="L38" s="1">
        <v>30932</v>
      </c>
      <c r="M38">
        <v>2100</v>
      </c>
    </row>
    <row r="39" spans="12:13" ht="12.75">
      <c r="L39" s="1">
        <v>31435</v>
      </c>
      <c r="M39">
        <v>2200</v>
      </c>
    </row>
    <row r="40" spans="12:13" ht="12.75">
      <c r="L40" s="1">
        <v>31941</v>
      </c>
      <c r="M40">
        <v>2300</v>
      </c>
    </row>
    <row r="41" spans="12:13" ht="12.75">
      <c r="L41" s="1">
        <v>32436</v>
      </c>
      <c r="M41">
        <v>2400</v>
      </c>
    </row>
    <row r="42" spans="12:13" ht="12.75">
      <c r="L42" s="1">
        <v>33060</v>
      </c>
      <c r="M42">
        <v>2500</v>
      </c>
    </row>
    <row r="43" spans="12:13" ht="12.75">
      <c r="L43">
        <v>1992</v>
      </c>
      <c r="M43">
        <v>2600</v>
      </c>
    </row>
    <row r="44" spans="12:13" ht="12.75">
      <c r="L44" s="1">
        <v>33864</v>
      </c>
      <c r="M44">
        <v>2700</v>
      </c>
    </row>
    <row r="45" spans="12:13" ht="12.75">
      <c r="L45">
        <v>1993</v>
      </c>
      <c r="M45">
        <v>2800</v>
      </c>
    </row>
    <row r="46" spans="12:13" ht="12.75">
      <c r="L46">
        <v>1995</v>
      </c>
      <c r="M46">
        <v>2900</v>
      </c>
    </row>
    <row r="47" spans="12:13" ht="12.75">
      <c r="L47" s="1">
        <v>34973</v>
      </c>
      <c r="M47">
        <v>3000</v>
      </c>
    </row>
    <row r="48" spans="12:13" ht="12.75">
      <c r="L48" s="1">
        <v>35319</v>
      </c>
      <c r="M48">
        <v>3100</v>
      </c>
    </row>
    <row r="49" spans="12:13" ht="12.75">
      <c r="L49" s="1">
        <v>35879</v>
      </c>
      <c r="M49">
        <v>3200</v>
      </c>
    </row>
    <row r="50" spans="12:13" ht="12.75">
      <c r="L50" s="1">
        <v>36260</v>
      </c>
      <c r="M50">
        <v>3300</v>
      </c>
    </row>
    <row r="51" spans="12:13" ht="12.75">
      <c r="L51" s="1">
        <v>36656</v>
      </c>
      <c r="M51">
        <v>3400</v>
      </c>
    </row>
    <row r="52" spans="12:13" ht="12.75">
      <c r="L52" s="1">
        <v>36911</v>
      </c>
      <c r="M52">
        <v>3500</v>
      </c>
    </row>
    <row r="53" spans="12:13" ht="12.75">
      <c r="L53" s="1">
        <v>37350</v>
      </c>
      <c r="M53">
        <v>3600</v>
      </c>
    </row>
    <row r="54" spans="12:13" ht="12.75">
      <c r="L54" s="1">
        <v>37554</v>
      </c>
      <c r="M54">
        <v>3700</v>
      </c>
    </row>
    <row r="55" spans="12:13" ht="12.75">
      <c r="L55" s="1">
        <v>38569</v>
      </c>
      <c r="M55">
        <v>3800</v>
      </c>
    </row>
    <row r="56" spans="12:13" ht="12.75">
      <c r="L56" s="1">
        <v>38426</v>
      </c>
      <c r="M56">
        <v>3900</v>
      </c>
    </row>
    <row r="57" spans="12:13" ht="12.75">
      <c r="L57" s="1">
        <v>38694</v>
      </c>
      <c r="M57">
        <v>3975</v>
      </c>
    </row>
    <row r="58" ht="12.75">
      <c r="M58">
        <v>4000</v>
      </c>
    </row>
  </sheetData>
  <printOptions gridLines="1"/>
  <pageMargins left="0.75" right="0.75" top="0.76" bottom="0.56" header="0.5" footer="0.5"/>
  <pageSetup fitToHeight="1" fitToWidth="1" horizontalDpi="600" verticalDpi="600" orientation="landscape" scale="55" r:id="rId2"/>
  <headerFooter alignWithMargins="0">
    <oddHeader>&amp;L&amp;"Arial,Bold"&amp;16&amp;A&amp;R&amp;D
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State University</dc:creator>
  <cp:keywords/>
  <dc:description/>
  <cp:lastModifiedBy>Kent State University</cp:lastModifiedBy>
  <cp:lastPrinted>2008-04-04T20:20:47Z</cp:lastPrinted>
  <dcterms:created xsi:type="dcterms:W3CDTF">2008-02-26T23:35:30Z</dcterms:created>
  <dcterms:modified xsi:type="dcterms:W3CDTF">2008-04-04T20:20:52Z</dcterms:modified>
  <cp:category/>
  <cp:version/>
  <cp:contentType/>
  <cp:contentStatus/>
</cp:coreProperties>
</file>